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85" windowWidth="12060" windowHeight="11370" tabRatio="421" activeTab="0"/>
  </bookViews>
  <sheets>
    <sheet name="ст.Обская" sheetId="1" r:id="rId1"/>
    <sheet name="ж.д. линия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<sst xmlns="http://schemas.openxmlformats.org/spreadsheetml/2006/main" count="180" uniqueCount="80">
  <si>
    <t>Показатели</t>
  </si>
  <si>
    <t>Код строк</t>
  </si>
  <si>
    <t>По отчету за соответствующий период прошлого года</t>
  </si>
  <si>
    <t>Фактически с начала нового года</t>
  </si>
  <si>
    <t>А</t>
  </si>
  <si>
    <t>Б</t>
  </si>
  <si>
    <t>I. Натуральные показатели (тыс. кВт. ч)</t>
  </si>
  <si>
    <t>Выработано электроэнергии</t>
  </si>
  <si>
    <t>0100</t>
  </si>
  <si>
    <t>Расход электроэнергии на собственные нужды</t>
  </si>
  <si>
    <t>0110</t>
  </si>
  <si>
    <t>Получено электроэнергии со стороны</t>
  </si>
  <si>
    <t>0120</t>
  </si>
  <si>
    <t>Потери электроэнергии</t>
  </si>
  <si>
    <t>0200</t>
  </si>
  <si>
    <t>Отпущено электроэнергии всем потребителям</t>
  </si>
  <si>
    <t>0300</t>
  </si>
  <si>
    <t>в том числе:</t>
  </si>
  <si>
    <t>населению</t>
  </si>
  <si>
    <t>0310</t>
  </si>
  <si>
    <t>II. Полная себестоимость полезно отпущеной электроэнергии (ТЫС.РУБ.)</t>
  </si>
  <si>
    <t>1. Расход на производство электроэнергии</t>
  </si>
  <si>
    <t>0400</t>
  </si>
  <si>
    <t>материалы</t>
  </si>
  <si>
    <t>0410</t>
  </si>
  <si>
    <t>топливо</t>
  </si>
  <si>
    <t>0420</t>
  </si>
  <si>
    <t>амортизация (износ)</t>
  </si>
  <si>
    <t>0430</t>
  </si>
  <si>
    <t>ремонт и техническое обслуживание</t>
  </si>
  <si>
    <t>0440</t>
  </si>
  <si>
    <t>в т.ч. капитальный ремонт</t>
  </si>
  <si>
    <t>0441</t>
  </si>
  <si>
    <t>затраты на оплату труда</t>
  </si>
  <si>
    <t>0450</t>
  </si>
  <si>
    <t>отчисления на социальные нужды</t>
  </si>
  <si>
    <t>0460</t>
  </si>
  <si>
    <t>цеховые расходы</t>
  </si>
  <si>
    <t>0470</t>
  </si>
  <si>
    <t>2. Оплата электроэнергии, полученной со стороны</t>
  </si>
  <si>
    <t>0500</t>
  </si>
  <si>
    <t>3. Расходы по распределению электроэнергии</t>
  </si>
  <si>
    <t>0600</t>
  </si>
  <si>
    <t>0610</t>
  </si>
  <si>
    <t>0620</t>
  </si>
  <si>
    <t>0630</t>
  </si>
  <si>
    <t>0631</t>
  </si>
  <si>
    <t>0640</t>
  </si>
  <si>
    <t>0650</t>
  </si>
  <si>
    <t>0660</t>
  </si>
  <si>
    <t>4. Проведение аварийно-восстановительных работ</t>
  </si>
  <si>
    <t>0700</t>
  </si>
  <si>
    <t>5. Содержание и обслуживание внутридомовых сетей</t>
  </si>
  <si>
    <t>0800</t>
  </si>
  <si>
    <t>6. Ремонтный фонд</t>
  </si>
  <si>
    <t>0900</t>
  </si>
  <si>
    <t>7. Прочие прямые расходы - всего</t>
  </si>
  <si>
    <t>1000</t>
  </si>
  <si>
    <t>оплата работ службы "Заказчика"</t>
  </si>
  <si>
    <t>1010</t>
  </si>
  <si>
    <t>отчисления на страхование имущества</t>
  </si>
  <si>
    <t>1020</t>
  </si>
  <si>
    <t>8. Общеэксплуатационные расходы</t>
  </si>
  <si>
    <t>1100</t>
  </si>
  <si>
    <t>ИТОГО расходов по эксплуатации</t>
  </si>
  <si>
    <t>1200</t>
  </si>
  <si>
    <t>9. Внеэксплуатационные расходы</t>
  </si>
  <si>
    <t>1300</t>
  </si>
  <si>
    <t>ВСЕГО расходов по полной себестоимости</t>
  </si>
  <si>
    <t>1400</t>
  </si>
  <si>
    <t>Себестоимость 1 кВт.ч полезно отпущенной электроэнергии (руб.)</t>
  </si>
  <si>
    <t>1500</t>
  </si>
  <si>
    <t>Всего доходов</t>
  </si>
  <si>
    <t>1600</t>
  </si>
  <si>
    <t>в т.ч. от населения</t>
  </si>
  <si>
    <t>1610</t>
  </si>
  <si>
    <t>Средний экономически обоснованный тариф  1 кВт.ч полезно отпущенной электроэнергии (руб.)</t>
  </si>
  <si>
    <t>1700</t>
  </si>
  <si>
    <t>Тариф для населения, руб.</t>
  </si>
  <si>
    <t>1800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</si>
</sst>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2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1" fillId="0" borderId="0" xfId="53" applyNumberFormat="1" applyFont="1" applyFill="1" applyAlignment="1" applyProtection="1">
      <alignment horizontal="center" vertical="center" wrapText="1"/>
      <protection/>
    </xf>
    <xf numFmtId="49" fontId="21" fillId="0" borderId="0" xfId="53" applyNumberFormat="1" applyFont="1" applyFill="1" applyAlignment="1" applyProtection="1">
      <alignment horizontal="center" vertical="center" wrapText="1"/>
      <protection/>
    </xf>
    <xf numFmtId="49" fontId="21" fillId="0" borderId="0" xfId="54" applyNumberFormat="1" applyFont="1" applyFill="1" applyBorder="1" applyAlignment="1" applyProtection="1">
      <alignment horizontal="center" vertical="center" wrapText="1"/>
      <protection/>
    </xf>
    <xf numFmtId="0" fontId="21" fillId="0" borderId="0" xfId="54" applyNumberFormat="1" applyFont="1" applyFill="1" applyBorder="1" applyAlignment="1" applyProtection="1">
      <alignment horizontal="center" vertical="center" wrapText="1"/>
      <protection/>
    </xf>
    <xf numFmtId="0" fontId="21" fillId="0" borderId="0" xfId="54" applyNumberFormat="1" applyFont="1" applyFill="1" applyBorder="1" applyAlignment="1" applyProtection="1">
      <alignment vertical="center" wrapText="1"/>
      <protection/>
    </xf>
    <xf numFmtId="49" fontId="21" fillId="0" borderId="10" xfId="54" applyNumberFormat="1" applyFont="1" applyFill="1" applyBorder="1" applyAlignment="1" applyProtection="1">
      <alignment horizontal="center" vertical="center" wrapText="1"/>
      <protection/>
    </xf>
    <xf numFmtId="49" fontId="21" fillId="0" borderId="11" xfId="54" applyNumberFormat="1" applyFont="1" applyFill="1" applyBorder="1" applyAlignment="1" applyProtection="1">
      <alignment horizontal="center" vertical="center" wrapText="1"/>
      <protection/>
    </xf>
    <xf numFmtId="49" fontId="21" fillId="0" borderId="12" xfId="54" applyNumberFormat="1" applyFont="1" applyFill="1" applyBorder="1" applyAlignment="1" applyProtection="1">
      <alignment horizontal="center" vertical="center" wrapText="1"/>
      <protection/>
    </xf>
    <xf numFmtId="49" fontId="21" fillId="0" borderId="13" xfId="54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49" fontId="21" fillId="0" borderId="17" xfId="54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2" fontId="22" fillId="0" borderId="20" xfId="0" applyNumberFormat="1" applyFont="1" applyFill="1" applyBorder="1" applyAlignment="1" applyProtection="1">
      <alignment horizontal="center" vertical="center" wrapText="1"/>
      <protection/>
    </xf>
    <xf numFmtId="2" fontId="22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2" fontId="21" fillId="0" borderId="27" xfId="0" applyNumberFormat="1" applyFont="1" applyFill="1" applyBorder="1" applyAlignment="1" applyProtection="1">
      <alignment horizontal="center" vertical="center"/>
      <protection/>
    </xf>
    <xf numFmtId="2" fontId="21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 wrapText="1"/>
      <protection/>
    </xf>
    <xf numFmtId="0" fontId="21" fillId="0" borderId="30" xfId="0" applyFont="1" applyFill="1" applyBorder="1" applyAlignment="1" applyProtection="1">
      <alignment horizontal="left" vertical="center" wrapText="1"/>
      <protection/>
    </xf>
    <xf numFmtId="49" fontId="21" fillId="0" borderId="30" xfId="0" applyNumberFormat="1" applyFont="1" applyFill="1" applyBorder="1" applyAlignment="1" applyProtection="1">
      <alignment horizontal="center" vertical="center" wrapText="1"/>
      <protection/>
    </xf>
    <xf numFmtId="2" fontId="21" fillId="0" borderId="30" xfId="0" applyNumberFormat="1" applyFont="1" applyFill="1" applyBorder="1" applyAlignment="1" applyProtection="1">
      <alignment horizontal="center" vertical="center"/>
      <protection locked="0"/>
    </xf>
    <xf numFmtId="2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left" vertical="center" wrapText="1"/>
      <protection/>
    </xf>
    <xf numFmtId="0" fontId="21" fillId="0" borderId="33" xfId="0" applyFont="1" applyFill="1" applyBorder="1" applyAlignment="1" applyProtection="1">
      <alignment horizontal="left" vertical="center" wrapText="1"/>
      <protection/>
    </xf>
    <xf numFmtId="0" fontId="21" fillId="0" borderId="34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vertical="center" wrapText="1"/>
      <protection/>
    </xf>
    <xf numFmtId="49" fontId="21" fillId="0" borderId="35" xfId="0" applyNumberFormat="1" applyFont="1" applyFill="1" applyBorder="1" applyAlignment="1" applyProtection="1">
      <alignment horizontal="center" vertical="center" wrapText="1"/>
      <protection/>
    </xf>
    <xf numFmtId="2" fontId="21" fillId="0" borderId="35" xfId="0" applyNumberFormat="1" applyFont="1" applyFill="1" applyBorder="1" applyAlignment="1" applyProtection="1">
      <alignment horizontal="center" vertical="center"/>
      <protection locked="0"/>
    </xf>
    <xf numFmtId="2" fontId="21" fillId="0" borderId="36" xfId="0" applyNumberFormat="1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/>
    </xf>
    <xf numFmtId="2" fontId="21" fillId="0" borderId="37" xfId="0" applyNumberFormat="1" applyFont="1" applyFill="1" applyBorder="1" applyAlignment="1" applyProtection="1">
      <alignment horizontal="center" vertical="center"/>
      <protection/>
    </xf>
    <xf numFmtId="2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left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/>
      <protection/>
    </xf>
    <xf numFmtId="2" fontId="21" fillId="0" borderId="30" xfId="0" applyNumberFormat="1" applyFont="1" applyFill="1" applyBorder="1" applyAlignment="1" applyProtection="1">
      <alignment horizontal="center" vertical="center"/>
      <protection/>
    </xf>
    <xf numFmtId="2" fontId="21" fillId="0" borderId="31" xfId="0" applyNumberFormat="1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vertical="center" wrapText="1"/>
      <protection/>
    </xf>
    <xf numFmtId="0" fontId="21" fillId="0" borderId="30" xfId="0" applyFont="1" applyFill="1" applyBorder="1" applyAlignment="1" applyProtection="1">
      <alignment horizontal="left" vertical="center" wrapText="1" indent="2"/>
      <protection/>
    </xf>
    <xf numFmtId="0" fontId="0" fillId="0" borderId="29" xfId="0" applyFill="1" applyBorder="1" applyAlignment="1" applyProtection="1">
      <alignment horizontal="left" vertical="center" wrapText="1"/>
      <protection/>
    </xf>
    <xf numFmtId="0" fontId="21" fillId="0" borderId="29" xfId="0" applyFont="1" applyFill="1" applyBorder="1" applyAlignment="1" applyProtection="1">
      <alignment horizontal="left" vertical="center" wrapText="1" indent="2"/>
      <protection/>
    </xf>
    <xf numFmtId="0" fontId="21" fillId="0" borderId="30" xfId="0" applyFont="1" applyFill="1" applyBorder="1" applyAlignment="1" applyProtection="1">
      <alignment horizontal="left" vertical="center" wrapText="1" indent="2"/>
      <protection/>
    </xf>
    <xf numFmtId="0" fontId="21" fillId="0" borderId="41" xfId="0" applyFont="1" applyFill="1" applyBorder="1" applyAlignment="1" applyProtection="1">
      <alignment horizontal="left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/>
      <protection/>
    </xf>
    <xf numFmtId="49" fontId="21" fillId="0" borderId="43" xfId="0" applyNumberFormat="1" applyFont="1" applyFill="1" applyBorder="1" applyAlignment="1" applyProtection="1">
      <alignment horizontal="center" vertical="center" wrapText="1"/>
      <protection/>
    </xf>
    <xf numFmtId="2" fontId="21" fillId="0" borderId="43" xfId="0" applyNumberFormat="1" applyFont="1" applyFill="1" applyBorder="1" applyAlignment="1" applyProtection="1">
      <alignment horizontal="center" vertical="center"/>
      <protection locked="0"/>
    </xf>
    <xf numFmtId="2" fontId="21" fillId="0" borderId="44" xfId="0" applyNumberFormat="1" applyFont="1" applyFill="1" applyBorder="1" applyAlignment="1" applyProtection="1">
      <alignment horizontal="center" vertical="center"/>
      <protection locked="0"/>
    </xf>
    <xf numFmtId="49" fontId="21" fillId="0" borderId="45" xfId="54" applyNumberFormat="1" applyFont="1" applyFill="1" applyBorder="1" applyAlignment="1" applyProtection="1">
      <alignment horizontal="center" vertical="center" wrapText="1"/>
      <protection/>
    </xf>
    <xf numFmtId="49" fontId="21" fillId="0" borderId="40" xfId="54" applyNumberFormat="1" applyFont="1" applyFill="1" applyBorder="1" applyAlignment="1" applyProtection="1">
      <alignment horizontal="center" vertical="center" wrapText="1"/>
      <protection/>
    </xf>
    <xf numFmtId="49" fontId="21" fillId="0" borderId="46" xfId="54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1 водопровод для орг 2" xfId="53"/>
    <cellStyle name="Обычный_форма 5-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hmetova_iv\Desktop\&#1064;&#1072;&#1073;&#1083;&#1086;&#1085;&#1099;%20&#1045;&#1048;&#1040;&#1057;%20&#1079;&#1072;&#1087;&#1088;&#1086;&#1089;\2016\6-&#1069;&#1069;\CALC.EE.5..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hmetova_iv\Desktop\&#1064;&#1072;&#1073;&#1083;&#1086;&#1085;&#1099;%20&#1045;&#1048;&#1040;&#1057;%20&#1079;&#1072;&#1087;&#1088;&#1086;&#1089;\2016\6-&#1069;&#1069;\CALC.EE.5.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Электроэнергия"/>
      <sheetName val="Комментарии"/>
      <sheetName val="Проверка"/>
      <sheetName val="REESTR_START"/>
      <sheetName val="REESTR_ORG"/>
      <sheetName val="REESTR"/>
      <sheetName val="et_union"/>
      <sheetName val="TEHSHEET"/>
      <sheetName val="Заголовок"/>
      <sheetName val="Заголовок2"/>
      <sheetName val="23"/>
    </sheetNames>
    <sheetDataSet>
      <sheetData sheetId="2">
        <row r="9">
          <cell r="F9">
            <v>2016</v>
          </cell>
          <cell r="G9" t="str">
            <v>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Электроэнергия"/>
      <sheetName val="Комментарии"/>
      <sheetName val="Проверка"/>
      <sheetName val="REESTR_START"/>
      <sheetName val="REESTR_ORG"/>
      <sheetName val="REESTR"/>
      <sheetName val="et_union"/>
      <sheetName val="TEHSHEET"/>
      <sheetName val="Заголовок"/>
      <sheetName val="Заголовок2"/>
      <sheetName val="23"/>
    </sheetNames>
    <sheetDataSet>
      <sheetData sheetId="2">
        <row r="9">
          <cell r="F9">
            <v>2016</v>
          </cell>
          <cell r="G9" t="str">
            <v>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D4">
      <selection activeCell="K17" sqref="K17"/>
    </sheetView>
  </sheetViews>
  <sheetFormatPr defaultColWidth="23.00390625" defaultRowHeight="15"/>
  <cols>
    <col min="1" max="1" width="8.140625" style="1" hidden="1" customWidth="1"/>
    <col min="2" max="2" width="11.28125" style="1" hidden="1" customWidth="1"/>
    <col min="3" max="3" width="7.57421875" style="5" hidden="1" customWidth="1"/>
    <col min="4" max="4" width="8.28125" style="3" customWidth="1"/>
    <col min="5" max="5" width="12.00390625" style="3" customWidth="1"/>
    <col min="6" max="6" width="46.28125" style="3" customWidth="1"/>
    <col min="7" max="7" width="12.8515625" style="3" customWidth="1"/>
    <col min="8" max="8" width="25.140625" style="3" customWidth="1"/>
    <col min="9" max="9" width="29.00390625" style="3" customWidth="1"/>
    <col min="10" max="10" width="6.7109375" style="3" customWidth="1"/>
    <col min="11" max="16384" width="23.00390625" style="3" customWidth="1"/>
  </cols>
  <sheetData>
    <row r="1" spans="2:15" ht="35.25" customHeight="1" hidden="1">
      <c r="B1" s="2"/>
      <c r="C1" s="1"/>
      <c r="K1" s="4"/>
      <c r="L1" s="4"/>
      <c r="O1" s="4"/>
    </row>
    <row r="2" spans="1:3" ht="29.25" customHeight="1" hidden="1">
      <c r="A2" s="2"/>
      <c r="B2" s="2"/>
      <c r="C2" s="1"/>
    </row>
    <row r="3" spans="1:3" ht="21.75" customHeight="1" hidden="1">
      <c r="A3" s="2"/>
      <c r="C3" s="1"/>
    </row>
    <row r="4" spans="1:10" ht="20.25" customHeight="1" thickBot="1">
      <c r="A4" s="2"/>
      <c r="C4" s="1"/>
      <c r="D4" s="6"/>
      <c r="E4" s="7"/>
      <c r="F4" s="7"/>
      <c r="G4" s="7"/>
      <c r="H4" s="7"/>
      <c r="I4" s="7"/>
      <c r="J4" s="8"/>
    </row>
    <row r="5" spans="1:10" ht="33" customHeight="1" thickBot="1">
      <c r="A5" s="2"/>
      <c r="C5" s="1"/>
      <c r="D5" s="9"/>
      <c r="E5" s="10" t="str">
        <f>"Отчётная калькуляция себестоимости отпущенной электроэнергии за "&amp;'[2]Титульный'!$G$9&amp;" "&amp;'[2]Титульный'!$F$9&amp;" года"</f>
        <v>Отчётная калькуляция себестоимости отпущенной электроэнергии за год 2016 года</v>
      </c>
      <c r="F5" s="11"/>
      <c r="G5" s="11"/>
      <c r="H5" s="11"/>
      <c r="I5" s="12"/>
      <c r="J5" s="13"/>
    </row>
    <row r="6" spans="1:10" ht="20.25" customHeight="1" thickBot="1">
      <c r="A6" s="2"/>
      <c r="C6" s="1"/>
      <c r="D6" s="9"/>
      <c r="E6" s="14"/>
      <c r="F6" s="14"/>
      <c r="G6" s="15"/>
      <c r="H6" s="14"/>
      <c r="I6" s="14"/>
      <c r="J6" s="13"/>
    </row>
    <row r="7" spans="3:10" ht="34.5" thickBot="1">
      <c r="C7" s="1"/>
      <c r="D7" s="9"/>
      <c r="E7" s="16" t="s">
        <v>0</v>
      </c>
      <c r="F7" s="17"/>
      <c r="G7" s="18" t="s">
        <v>1</v>
      </c>
      <c r="H7" s="19" t="s">
        <v>2</v>
      </c>
      <c r="I7" s="20" t="s">
        <v>3</v>
      </c>
      <c r="J7" s="13"/>
    </row>
    <row r="8" spans="4:10" ht="12" thickBot="1">
      <c r="D8" s="9"/>
      <c r="E8" s="21" t="s">
        <v>4</v>
      </c>
      <c r="F8" s="22"/>
      <c r="G8" s="23" t="s">
        <v>5</v>
      </c>
      <c r="H8" s="23">
        <v>1</v>
      </c>
      <c r="I8" s="24">
        <v>2</v>
      </c>
      <c r="J8" s="13"/>
    </row>
    <row r="9" spans="4:10" ht="20.25" customHeight="1">
      <c r="D9" s="9"/>
      <c r="E9" s="25" t="s">
        <v>6</v>
      </c>
      <c r="F9" s="26"/>
      <c r="G9" s="27"/>
      <c r="H9" s="28"/>
      <c r="I9" s="29"/>
      <c r="J9" s="13"/>
    </row>
    <row r="10" spans="4:10" ht="20.25" customHeight="1">
      <c r="D10" s="9"/>
      <c r="E10" s="30" t="s">
        <v>7</v>
      </c>
      <c r="F10" s="31"/>
      <c r="G10" s="32" t="s">
        <v>8</v>
      </c>
      <c r="H10" s="33">
        <v>3716.41</v>
      </c>
      <c r="I10" s="34">
        <f>3739.64+36</f>
        <v>3775.64</v>
      </c>
      <c r="J10" s="13"/>
    </row>
    <row r="11" spans="1:10" ht="20.25" customHeight="1">
      <c r="A11" s="2"/>
      <c r="D11" s="9"/>
      <c r="E11" s="30" t="s">
        <v>9</v>
      </c>
      <c r="F11" s="31"/>
      <c r="G11" s="32" t="s">
        <v>10</v>
      </c>
      <c r="H11" s="33">
        <v>3612.13</v>
      </c>
      <c r="I11" s="34">
        <v>3534.4812</v>
      </c>
      <c r="J11" s="13"/>
    </row>
    <row r="12" spans="4:10" ht="20.25" customHeight="1">
      <c r="D12" s="9"/>
      <c r="E12" s="30" t="s">
        <v>11</v>
      </c>
      <c r="F12" s="31"/>
      <c r="G12" s="32" t="s">
        <v>12</v>
      </c>
      <c r="H12" s="33">
        <v>0</v>
      </c>
      <c r="I12" s="34">
        <v>0</v>
      </c>
      <c r="J12" s="13"/>
    </row>
    <row r="13" spans="4:10" ht="20.25" customHeight="1">
      <c r="D13" s="9"/>
      <c r="E13" s="30" t="s">
        <v>13</v>
      </c>
      <c r="F13" s="31"/>
      <c r="G13" s="32" t="s">
        <v>14</v>
      </c>
      <c r="H13" s="33">
        <v>0</v>
      </c>
      <c r="I13" s="34">
        <v>0</v>
      </c>
      <c r="J13" s="13"/>
    </row>
    <row r="14" spans="4:10" ht="20.25" customHeight="1">
      <c r="D14" s="9"/>
      <c r="E14" s="35" t="s">
        <v>15</v>
      </c>
      <c r="F14" s="36"/>
      <c r="G14" s="32" t="s">
        <v>16</v>
      </c>
      <c r="H14" s="33">
        <v>3680.41</v>
      </c>
      <c r="I14" s="34">
        <v>3739.64</v>
      </c>
      <c r="J14" s="13"/>
    </row>
    <row r="15" spans="4:10" ht="20.25" customHeight="1">
      <c r="D15" s="9"/>
      <c r="E15" s="37" t="s">
        <v>17</v>
      </c>
      <c r="F15" s="38" t="s">
        <v>18</v>
      </c>
      <c r="G15" s="39" t="s">
        <v>19</v>
      </c>
      <c r="H15" s="40">
        <v>0</v>
      </c>
      <c r="I15" s="41">
        <v>0</v>
      </c>
      <c r="J15" s="13"/>
    </row>
    <row r="16" spans="4:10" ht="28.5" customHeight="1">
      <c r="D16" s="9"/>
      <c r="E16" s="42" t="s">
        <v>20</v>
      </c>
      <c r="F16" s="43"/>
      <c r="G16" s="44"/>
      <c r="H16" s="45"/>
      <c r="I16" s="46"/>
      <c r="J16" s="13"/>
    </row>
    <row r="17" spans="4:10" ht="20.25" customHeight="1">
      <c r="D17" s="9"/>
      <c r="E17" s="47" t="s">
        <v>21</v>
      </c>
      <c r="F17" s="48"/>
      <c r="G17" s="32" t="s">
        <v>22</v>
      </c>
      <c r="H17" s="49">
        <f>H18+H19+H20+H21+H23+H24+H25</f>
        <v>31553.53</v>
      </c>
      <c r="I17" s="50">
        <f>I18+I19+I20+I21+I23+I24+I25</f>
        <v>58823.287749999996</v>
      </c>
      <c r="J17" s="13"/>
    </row>
    <row r="18" spans="4:10" ht="20.25" customHeight="1">
      <c r="D18" s="9"/>
      <c r="E18" s="51" t="s">
        <v>17</v>
      </c>
      <c r="F18" s="52" t="s">
        <v>23</v>
      </c>
      <c r="G18" s="32" t="s">
        <v>24</v>
      </c>
      <c r="H18" s="33">
        <v>4706.17</v>
      </c>
      <c r="I18" s="34">
        <v>0</v>
      </c>
      <c r="J18" s="13"/>
    </row>
    <row r="19" spans="4:10" ht="20.25" customHeight="1">
      <c r="D19" s="9"/>
      <c r="E19" s="51"/>
      <c r="F19" s="52" t="s">
        <v>25</v>
      </c>
      <c r="G19" s="32" t="s">
        <v>26</v>
      </c>
      <c r="H19" s="33">
        <v>4579.05</v>
      </c>
      <c r="I19" s="34">
        <v>5323.18814</v>
      </c>
      <c r="J19" s="13"/>
    </row>
    <row r="20" spans="4:10" ht="20.25" customHeight="1">
      <c r="D20" s="9"/>
      <c r="E20" s="51"/>
      <c r="F20" s="52" t="s">
        <v>27</v>
      </c>
      <c r="G20" s="32" t="s">
        <v>28</v>
      </c>
      <c r="H20" s="33">
        <v>6202.44</v>
      </c>
      <c r="I20" s="34">
        <f>5105.82896-3372.7</f>
        <v>1733.12896</v>
      </c>
      <c r="J20" s="13"/>
    </row>
    <row r="21" spans="4:10" ht="20.25" customHeight="1">
      <c r="D21" s="9"/>
      <c r="E21" s="51"/>
      <c r="F21" s="52" t="s">
        <v>29</v>
      </c>
      <c r="G21" s="32" t="s">
        <v>30</v>
      </c>
      <c r="H21" s="33">
        <v>0</v>
      </c>
      <c r="I21" s="34">
        <f>30562.34082+1702.20254+10.61544+52.76184+116.72398</f>
        <v>32444.64462</v>
      </c>
      <c r="J21" s="13"/>
    </row>
    <row r="22" spans="4:10" ht="20.25" customHeight="1">
      <c r="D22" s="9"/>
      <c r="E22" s="51"/>
      <c r="F22" s="53" t="s">
        <v>31</v>
      </c>
      <c r="G22" s="32" t="s">
        <v>32</v>
      </c>
      <c r="H22" s="33">
        <v>0</v>
      </c>
      <c r="I22" s="34"/>
      <c r="J22" s="13"/>
    </row>
    <row r="23" spans="4:10" ht="20.25" customHeight="1">
      <c r="D23" s="9"/>
      <c r="E23" s="51"/>
      <c r="F23" s="52" t="s">
        <v>33</v>
      </c>
      <c r="G23" s="32" t="s">
        <v>34</v>
      </c>
      <c r="H23" s="33">
        <v>12316.62</v>
      </c>
      <c r="I23" s="34">
        <f>18191.13774-1819.114</f>
        <v>16372.023739999999</v>
      </c>
      <c r="J23" s="13"/>
    </row>
    <row r="24" spans="4:10" ht="20.25" customHeight="1">
      <c r="D24" s="9"/>
      <c r="E24" s="51"/>
      <c r="F24" s="52" t="s">
        <v>35</v>
      </c>
      <c r="G24" s="32" t="s">
        <v>36</v>
      </c>
      <c r="H24" s="33">
        <v>3744.25</v>
      </c>
      <c r="I24" s="34">
        <f>3277.92229-327.62</f>
        <v>2950.30229</v>
      </c>
      <c r="J24" s="13"/>
    </row>
    <row r="25" spans="4:10" ht="20.25" customHeight="1">
      <c r="D25" s="9"/>
      <c r="E25" s="51"/>
      <c r="F25" s="52" t="s">
        <v>37</v>
      </c>
      <c r="G25" s="32" t="s">
        <v>38</v>
      </c>
      <c r="H25" s="33">
        <v>5</v>
      </c>
      <c r="I25" s="34"/>
      <c r="J25" s="13"/>
    </row>
    <row r="26" spans="4:10" ht="20.25" customHeight="1">
      <c r="D26" s="9"/>
      <c r="E26" s="30" t="s">
        <v>39</v>
      </c>
      <c r="F26" s="31"/>
      <c r="G26" s="32" t="s">
        <v>40</v>
      </c>
      <c r="H26" s="33">
        <v>0</v>
      </c>
      <c r="I26" s="34"/>
      <c r="J26" s="13"/>
    </row>
    <row r="27" spans="4:10" ht="20.25" customHeight="1">
      <c r="D27" s="9"/>
      <c r="E27" s="30" t="s">
        <v>41</v>
      </c>
      <c r="F27" s="31"/>
      <c r="G27" s="32" t="s">
        <v>42</v>
      </c>
      <c r="H27" s="49">
        <f>H28+H29+H30+H32+H33+H34</f>
        <v>5106.6900000000005</v>
      </c>
      <c r="I27" s="50">
        <f>I28+I29+I30+I32+I33+I34</f>
        <v>5519.434</v>
      </c>
      <c r="J27" s="13"/>
    </row>
    <row r="28" spans="4:10" ht="20.25" customHeight="1">
      <c r="D28" s="9"/>
      <c r="E28" s="51" t="s">
        <v>17</v>
      </c>
      <c r="F28" s="52" t="s">
        <v>23</v>
      </c>
      <c r="G28" s="32" t="s">
        <v>43</v>
      </c>
      <c r="H28" s="33">
        <v>145.55</v>
      </c>
      <c r="I28" s="34"/>
      <c r="J28" s="13"/>
    </row>
    <row r="29" spans="4:10" ht="20.25" customHeight="1">
      <c r="D29" s="9"/>
      <c r="E29" s="51"/>
      <c r="F29" s="52" t="s">
        <v>27</v>
      </c>
      <c r="G29" s="32" t="s">
        <v>44</v>
      </c>
      <c r="H29" s="33">
        <v>3372.7</v>
      </c>
      <c r="I29" s="34">
        <v>3372.7</v>
      </c>
      <c r="J29" s="13"/>
    </row>
    <row r="30" spans="4:10" ht="20.25" customHeight="1">
      <c r="D30" s="9"/>
      <c r="E30" s="51"/>
      <c r="F30" s="52" t="s">
        <v>29</v>
      </c>
      <c r="G30" s="32" t="s">
        <v>45</v>
      </c>
      <c r="H30" s="33">
        <v>0</v>
      </c>
      <c r="I30" s="34"/>
      <c r="J30" s="13"/>
    </row>
    <row r="31" spans="4:10" ht="20.25" customHeight="1">
      <c r="D31" s="9"/>
      <c r="E31" s="51"/>
      <c r="F31" s="53" t="s">
        <v>31</v>
      </c>
      <c r="G31" s="32" t="s">
        <v>46</v>
      </c>
      <c r="H31" s="33">
        <v>0</v>
      </c>
      <c r="I31" s="34"/>
      <c r="J31" s="13"/>
    </row>
    <row r="32" spans="4:10" ht="20.25" customHeight="1">
      <c r="D32" s="9"/>
      <c r="E32" s="51"/>
      <c r="F32" s="52" t="s">
        <v>33</v>
      </c>
      <c r="G32" s="32" t="s">
        <v>47</v>
      </c>
      <c r="H32" s="33">
        <v>1218.13</v>
      </c>
      <c r="I32" s="34">
        <v>1819.114</v>
      </c>
      <c r="J32" s="13"/>
    </row>
    <row r="33" spans="4:10" ht="20.25" customHeight="1">
      <c r="D33" s="9"/>
      <c r="E33" s="51"/>
      <c r="F33" s="52" t="s">
        <v>35</v>
      </c>
      <c r="G33" s="32" t="s">
        <v>48</v>
      </c>
      <c r="H33" s="33">
        <v>370.31</v>
      </c>
      <c r="I33" s="34">
        <v>327.62</v>
      </c>
      <c r="J33" s="13"/>
    </row>
    <row r="34" spans="4:10" ht="20.25" customHeight="1">
      <c r="D34" s="9"/>
      <c r="E34" s="51"/>
      <c r="F34" s="52" t="s">
        <v>37</v>
      </c>
      <c r="G34" s="32" t="s">
        <v>49</v>
      </c>
      <c r="H34" s="33">
        <v>0</v>
      </c>
      <c r="I34" s="34"/>
      <c r="J34" s="13"/>
    </row>
    <row r="35" spans="4:10" ht="20.25" customHeight="1">
      <c r="D35" s="9"/>
      <c r="E35" s="54" t="s">
        <v>50</v>
      </c>
      <c r="F35" s="31"/>
      <c r="G35" s="32" t="s">
        <v>51</v>
      </c>
      <c r="H35" s="33">
        <v>0</v>
      </c>
      <c r="I35" s="34"/>
      <c r="J35" s="13"/>
    </row>
    <row r="36" spans="4:10" ht="20.25" customHeight="1">
      <c r="D36" s="9"/>
      <c r="E36" s="30" t="s">
        <v>52</v>
      </c>
      <c r="F36" s="31"/>
      <c r="G36" s="32" t="s">
        <v>53</v>
      </c>
      <c r="H36" s="33">
        <v>0</v>
      </c>
      <c r="I36" s="34"/>
      <c r="J36" s="13"/>
    </row>
    <row r="37" spans="4:10" ht="20.25" customHeight="1">
      <c r="D37" s="9"/>
      <c r="E37" s="30" t="s">
        <v>54</v>
      </c>
      <c r="F37" s="31"/>
      <c r="G37" s="32" t="s">
        <v>55</v>
      </c>
      <c r="H37" s="33">
        <v>0</v>
      </c>
      <c r="I37" s="34"/>
      <c r="J37" s="13"/>
    </row>
    <row r="38" spans="4:10" ht="20.25" customHeight="1">
      <c r="D38" s="9"/>
      <c r="E38" s="30" t="s">
        <v>56</v>
      </c>
      <c r="F38" s="31"/>
      <c r="G38" s="32" t="s">
        <v>57</v>
      </c>
      <c r="H38" s="33">
        <v>4369.6</v>
      </c>
      <c r="I38" s="34">
        <v>727.13117</v>
      </c>
      <c r="J38" s="13"/>
    </row>
    <row r="39" spans="4:10" ht="20.25" customHeight="1">
      <c r="D39" s="9"/>
      <c r="E39" s="51" t="s">
        <v>17</v>
      </c>
      <c r="F39" s="52" t="s">
        <v>58</v>
      </c>
      <c r="G39" s="32" t="s">
        <v>59</v>
      </c>
      <c r="H39" s="33">
        <v>0</v>
      </c>
      <c r="I39" s="34"/>
      <c r="J39" s="13"/>
    </row>
    <row r="40" spans="4:10" ht="20.25" customHeight="1">
      <c r="D40" s="9"/>
      <c r="E40" s="51"/>
      <c r="F40" s="52" t="s">
        <v>60</v>
      </c>
      <c r="G40" s="32" t="s">
        <v>61</v>
      </c>
      <c r="H40" s="33">
        <v>0</v>
      </c>
      <c r="I40" s="34"/>
      <c r="J40" s="13"/>
    </row>
    <row r="41" spans="4:10" ht="20.25" customHeight="1">
      <c r="D41" s="9"/>
      <c r="E41" s="30" t="s">
        <v>62</v>
      </c>
      <c r="F41" s="31"/>
      <c r="G41" s="32" t="s">
        <v>63</v>
      </c>
      <c r="H41" s="33">
        <v>4857.45</v>
      </c>
      <c r="I41" s="34">
        <v>5545.819</v>
      </c>
      <c r="J41" s="13"/>
    </row>
    <row r="42" spans="4:10" ht="20.25" customHeight="1">
      <c r="D42" s="9"/>
      <c r="E42" s="35" t="s">
        <v>64</v>
      </c>
      <c r="F42" s="36"/>
      <c r="G42" s="32" t="s">
        <v>65</v>
      </c>
      <c r="H42" s="49">
        <f>H17+H26+H27+H35+H36+H37+H38+H41</f>
        <v>45887.27</v>
      </c>
      <c r="I42" s="50">
        <f>I17+I26+I27+I35+I36+I37+I38+I41</f>
        <v>70615.67192</v>
      </c>
      <c r="J42" s="13"/>
    </row>
    <row r="43" spans="4:10" ht="20.25" customHeight="1">
      <c r="D43" s="9"/>
      <c r="E43" s="35" t="s">
        <v>66</v>
      </c>
      <c r="F43" s="36"/>
      <c r="G43" s="32" t="s">
        <v>67</v>
      </c>
      <c r="H43" s="33">
        <v>0</v>
      </c>
      <c r="I43" s="34">
        <v>0</v>
      </c>
      <c r="J43" s="13"/>
    </row>
    <row r="44" spans="4:10" ht="20.25" customHeight="1">
      <c r="D44" s="9"/>
      <c r="E44" s="35" t="s">
        <v>68</v>
      </c>
      <c r="F44" s="36"/>
      <c r="G44" s="32" t="s">
        <v>69</v>
      </c>
      <c r="H44" s="49">
        <f>H42+H43</f>
        <v>45887.27</v>
      </c>
      <c r="I44" s="50">
        <f>I42+I43</f>
        <v>70615.67192</v>
      </c>
      <c r="J44" s="13"/>
    </row>
    <row r="45" spans="4:10" ht="20.25" customHeight="1">
      <c r="D45" s="9"/>
      <c r="E45" s="30" t="s">
        <v>70</v>
      </c>
      <c r="F45" s="31"/>
      <c r="G45" s="32" t="s">
        <v>71</v>
      </c>
      <c r="H45" s="49">
        <f>IF(H14&gt;0,H44/H14,"")</f>
        <v>12.467977752478664</v>
      </c>
      <c r="I45" s="50">
        <f>IF(I14&gt;0,I44/I14,"")</f>
        <v>18.88301331678985</v>
      </c>
      <c r="J45" s="13"/>
    </row>
    <row r="46" spans="4:10" ht="20.25" customHeight="1">
      <c r="D46" s="9"/>
      <c r="E46" s="30" t="s">
        <v>72</v>
      </c>
      <c r="F46" s="31"/>
      <c r="G46" s="32" t="s">
        <v>73</v>
      </c>
      <c r="H46" s="33">
        <v>900.69</v>
      </c>
      <c r="I46" s="34">
        <v>1939.64277</v>
      </c>
      <c r="J46" s="13"/>
    </row>
    <row r="47" spans="4:10" ht="20.25" customHeight="1">
      <c r="D47" s="9"/>
      <c r="E47" s="55" t="s">
        <v>74</v>
      </c>
      <c r="F47" s="56"/>
      <c r="G47" s="32" t="s">
        <v>75</v>
      </c>
      <c r="H47" s="33">
        <v>0</v>
      </c>
      <c r="I47" s="34">
        <v>0</v>
      </c>
      <c r="J47" s="13"/>
    </row>
    <row r="48" spans="4:10" ht="25.5" customHeight="1">
      <c r="D48" s="9"/>
      <c r="E48" s="30" t="s">
        <v>76</v>
      </c>
      <c r="F48" s="31"/>
      <c r="G48" s="32" t="s">
        <v>77</v>
      </c>
      <c r="H48" s="33">
        <v>8.74</v>
      </c>
      <c r="I48" s="34">
        <v>9.73</v>
      </c>
      <c r="J48" s="13"/>
    </row>
    <row r="49" spans="4:10" ht="20.25" customHeight="1" thickBot="1">
      <c r="D49" s="9"/>
      <c r="E49" s="57" t="s">
        <v>78</v>
      </c>
      <c r="F49" s="58"/>
      <c r="G49" s="59" t="s">
        <v>79</v>
      </c>
      <c r="H49" s="60">
        <v>0</v>
      </c>
      <c r="I49" s="61">
        <v>0</v>
      </c>
      <c r="J49" s="13"/>
    </row>
    <row r="50" spans="2:10" ht="20.25" customHeight="1">
      <c r="B50" s="3"/>
      <c r="D50" s="62"/>
      <c r="E50" s="63"/>
      <c r="F50" s="63"/>
      <c r="G50" s="63"/>
      <c r="H50" s="63"/>
      <c r="I50" s="63"/>
      <c r="J50" s="64"/>
    </row>
    <row r="51" ht="20.25" customHeight="1">
      <c r="B51" s="3"/>
    </row>
  </sheetData>
  <sheetProtection password="CF36" sheet="1" objects="1" scenarios="1"/>
  <mergeCells count="29">
    <mergeCell ref="E45:F45"/>
    <mergeCell ref="E46:F46"/>
    <mergeCell ref="E47:F47"/>
    <mergeCell ref="E48:F48"/>
    <mergeCell ref="E49:F49"/>
    <mergeCell ref="E38:F38"/>
    <mergeCell ref="E39:E40"/>
    <mergeCell ref="E41:F41"/>
    <mergeCell ref="E42:F42"/>
    <mergeCell ref="E43:F43"/>
    <mergeCell ref="E44:F44"/>
    <mergeCell ref="E26:F26"/>
    <mergeCell ref="E27:F27"/>
    <mergeCell ref="E28:E34"/>
    <mergeCell ref="E35:F35"/>
    <mergeCell ref="E36:F36"/>
    <mergeCell ref="E37:F37"/>
    <mergeCell ref="E12:F12"/>
    <mergeCell ref="E13:F13"/>
    <mergeCell ref="E14:F14"/>
    <mergeCell ref="E16:F16"/>
    <mergeCell ref="E17:F17"/>
    <mergeCell ref="E18:E25"/>
    <mergeCell ref="E5:I5"/>
    <mergeCell ref="E7:F7"/>
    <mergeCell ref="E8:F8"/>
    <mergeCell ref="E9:F9"/>
    <mergeCell ref="E10:F10"/>
    <mergeCell ref="E11:F11"/>
  </mergeCells>
  <dataValidations count="2">
    <dataValidation type="decimal" allowBlank="1" showInputMessage="1" showErrorMessage="1" sqref="H44:I44 H42:I42 H27:I27 H9:I9 H16:I17">
      <formula1>0</formula1>
      <formula2>1000000000000000000</formula2>
    </dataValidation>
    <dataValidation type="decimal" operator="greaterThanOrEqual" allowBlank="1" showInputMessage="1" showErrorMessage="1" sqref="H10:I15 H18:I26 H28:I41 H43:I43 H46:I49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D4">
      <selection activeCell="I18" sqref="I18"/>
    </sheetView>
  </sheetViews>
  <sheetFormatPr defaultColWidth="23.00390625" defaultRowHeight="15"/>
  <cols>
    <col min="1" max="1" width="8.140625" style="1" hidden="1" customWidth="1"/>
    <col min="2" max="2" width="11.28125" style="1" hidden="1" customWidth="1"/>
    <col min="3" max="3" width="7.57421875" style="5" hidden="1" customWidth="1"/>
    <col min="4" max="4" width="8.28125" style="3" customWidth="1"/>
    <col min="5" max="5" width="12.00390625" style="3" customWidth="1"/>
    <col min="6" max="6" width="46.28125" style="3" customWidth="1"/>
    <col min="7" max="7" width="12.8515625" style="3" customWidth="1"/>
    <col min="8" max="8" width="25.140625" style="3" customWidth="1"/>
    <col min="9" max="9" width="29.00390625" style="3" customWidth="1"/>
    <col min="10" max="10" width="6.7109375" style="3" customWidth="1"/>
    <col min="11" max="16384" width="23.00390625" style="3" customWidth="1"/>
  </cols>
  <sheetData>
    <row r="1" spans="2:15" ht="35.25" customHeight="1" hidden="1">
      <c r="B1" s="2"/>
      <c r="C1" s="1"/>
      <c r="K1" s="4"/>
      <c r="L1" s="4"/>
      <c r="O1" s="4"/>
    </row>
    <row r="2" spans="1:3" ht="29.25" customHeight="1" hidden="1">
      <c r="A2" s="2"/>
      <c r="B2" s="2"/>
      <c r="C2" s="1"/>
    </row>
    <row r="3" spans="1:3" ht="21.75" customHeight="1" hidden="1">
      <c r="A3" s="2"/>
      <c r="C3" s="1"/>
    </row>
    <row r="4" spans="1:10" ht="20.25" customHeight="1" thickBot="1">
      <c r="A4" s="2"/>
      <c r="C4" s="1"/>
      <c r="D4" s="6"/>
      <c r="E4" s="7"/>
      <c r="F4" s="7"/>
      <c r="G4" s="7"/>
      <c r="H4" s="7"/>
      <c r="I4" s="7"/>
      <c r="J4" s="8"/>
    </row>
    <row r="5" spans="1:10" ht="33" customHeight="1" thickBot="1">
      <c r="A5" s="2"/>
      <c r="C5" s="1"/>
      <c r="D5" s="9"/>
      <c r="E5" s="10" t="str">
        <f>"Отчётная калькуляция себестоимости отпущенной электроэнергии за "&amp;'[1]Титульный'!$G$9&amp;" "&amp;'[1]Титульный'!$F$9&amp;" года"</f>
        <v>Отчётная калькуляция себестоимости отпущенной электроэнергии за год 2016 года</v>
      </c>
      <c r="F5" s="11"/>
      <c r="G5" s="11"/>
      <c r="H5" s="11"/>
      <c r="I5" s="12"/>
      <c r="J5" s="13"/>
    </row>
    <row r="6" spans="1:10" ht="20.25" customHeight="1" thickBot="1">
      <c r="A6" s="2"/>
      <c r="C6" s="1"/>
      <c r="D6" s="9"/>
      <c r="E6" s="14"/>
      <c r="F6" s="14"/>
      <c r="G6" s="15"/>
      <c r="H6" s="14"/>
      <c r="I6" s="14"/>
      <c r="J6" s="13"/>
    </row>
    <row r="7" spans="3:10" ht="34.5" thickBot="1">
      <c r="C7" s="1"/>
      <c r="D7" s="9"/>
      <c r="E7" s="16" t="s">
        <v>0</v>
      </c>
      <c r="F7" s="17"/>
      <c r="G7" s="18" t="s">
        <v>1</v>
      </c>
      <c r="H7" s="19" t="s">
        <v>2</v>
      </c>
      <c r="I7" s="20" t="s">
        <v>3</v>
      </c>
      <c r="J7" s="13"/>
    </row>
    <row r="8" spans="4:10" ht="12" thickBot="1">
      <c r="D8" s="9"/>
      <c r="E8" s="21" t="s">
        <v>4</v>
      </c>
      <c r="F8" s="22"/>
      <c r="G8" s="23" t="s">
        <v>5</v>
      </c>
      <c r="H8" s="23">
        <v>1</v>
      </c>
      <c r="I8" s="24">
        <v>2</v>
      </c>
      <c r="J8" s="13"/>
    </row>
    <row r="9" spans="4:10" ht="20.25" customHeight="1">
      <c r="D9" s="9"/>
      <c r="E9" s="25" t="s">
        <v>6</v>
      </c>
      <c r="F9" s="26"/>
      <c r="G9" s="27"/>
      <c r="H9" s="28"/>
      <c r="I9" s="29"/>
      <c r="J9" s="13"/>
    </row>
    <row r="10" spans="4:10" ht="20.25" customHeight="1">
      <c r="D10" s="9"/>
      <c r="E10" s="30" t="s">
        <v>7</v>
      </c>
      <c r="F10" s="31"/>
      <c r="G10" s="32" t="s">
        <v>8</v>
      </c>
      <c r="H10" s="33">
        <v>4039.18</v>
      </c>
      <c r="I10" s="34">
        <f>4477.40271+32.49</f>
        <v>4509.89271</v>
      </c>
      <c r="J10" s="13"/>
    </row>
    <row r="11" spans="1:10" ht="20.25" customHeight="1">
      <c r="A11" s="2"/>
      <c r="D11" s="9"/>
      <c r="E11" s="30" t="s">
        <v>9</v>
      </c>
      <c r="F11" s="31"/>
      <c r="G11" s="32" t="s">
        <v>10</v>
      </c>
      <c r="H11" s="33">
        <v>3394.15</v>
      </c>
      <c r="I11" s="34">
        <v>3810.06159</v>
      </c>
      <c r="J11" s="13"/>
    </row>
    <row r="12" spans="4:10" ht="20.25" customHeight="1">
      <c r="D12" s="9"/>
      <c r="E12" s="30" t="s">
        <v>11</v>
      </c>
      <c r="F12" s="31"/>
      <c r="G12" s="32" t="s">
        <v>12</v>
      </c>
      <c r="H12" s="33">
        <v>0</v>
      </c>
      <c r="I12" s="34">
        <v>0</v>
      </c>
      <c r="J12" s="13"/>
    </row>
    <row r="13" spans="4:10" ht="20.25" customHeight="1">
      <c r="D13" s="9"/>
      <c r="E13" s="30" t="s">
        <v>13</v>
      </c>
      <c r="F13" s="31"/>
      <c r="G13" s="32" t="s">
        <v>14</v>
      </c>
      <c r="H13" s="33">
        <v>0</v>
      </c>
      <c r="I13" s="34">
        <v>0</v>
      </c>
      <c r="J13" s="13"/>
    </row>
    <row r="14" spans="4:10" ht="20.25" customHeight="1">
      <c r="D14" s="9"/>
      <c r="E14" s="35" t="s">
        <v>15</v>
      </c>
      <c r="F14" s="36"/>
      <c r="G14" s="32" t="s">
        <v>16</v>
      </c>
      <c r="H14" s="33">
        <v>4006.8</v>
      </c>
      <c r="I14" s="34">
        <v>4477.40271</v>
      </c>
      <c r="J14" s="13"/>
    </row>
    <row r="15" spans="4:10" ht="20.25" customHeight="1">
      <c r="D15" s="9"/>
      <c r="E15" s="37" t="s">
        <v>17</v>
      </c>
      <c r="F15" s="38" t="s">
        <v>18</v>
      </c>
      <c r="G15" s="39" t="s">
        <v>19</v>
      </c>
      <c r="H15" s="40">
        <v>0</v>
      </c>
      <c r="I15" s="41">
        <v>0</v>
      </c>
      <c r="J15" s="13"/>
    </row>
    <row r="16" spans="4:10" ht="28.5" customHeight="1">
      <c r="D16" s="9"/>
      <c r="E16" s="42" t="s">
        <v>20</v>
      </c>
      <c r="F16" s="43"/>
      <c r="G16" s="44"/>
      <c r="H16" s="45"/>
      <c r="I16" s="46"/>
      <c r="J16" s="13"/>
    </row>
    <row r="17" spans="4:10" ht="20.25" customHeight="1">
      <c r="D17" s="9"/>
      <c r="E17" s="47" t="s">
        <v>21</v>
      </c>
      <c r="F17" s="48"/>
      <c r="G17" s="32" t="s">
        <v>22</v>
      </c>
      <c r="H17" s="49">
        <f>H18+H19+H20+H21+H23+H24+H25</f>
        <v>119877.78</v>
      </c>
      <c r="I17" s="50">
        <f>I18+I19+I20+I21+I23+I24+I25</f>
        <v>123980.88895999998</v>
      </c>
      <c r="J17" s="13"/>
    </row>
    <row r="18" spans="4:10" ht="20.25" customHeight="1">
      <c r="D18" s="9"/>
      <c r="E18" s="51" t="s">
        <v>17</v>
      </c>
      <c r="F18" s="52" t="s">
        <v>23</v>
      </c>
      <c r="G18" s="32" t="s">
        <v>24</v>
      </c>
      <c r="H18" s="33">
        <v>16589.88</v>
      </c>
      <c r="I18" s="34">
        <v>299.79058</v>
      </c>
      <c r="J18" s="13"/>
    </row>
    <row r="19" spans="4:10" ht="20.25" customHeight="1">
      <c r="D19" s="9"/>
      <c r="E19" s="51"/>
      <c r="F19" s="52" t="s">
        <v>25</v>
      </c>
      <c r="G19" s="32" t="s">
        <v>26</v>
      </c>
      <c r="H19" s="33">
        <v>33580</v>
      </c>
      <c r="I19" s="34">
        <v>34665.13844</v>
      </c>
      <c r="J19" s="13"/>
    </row>
    <row r="20" spans="4:10" ht="20.25" customHeight="1">
      <c r="D20" s="9"/>
      <c r="E20" s="51"/>
      <c r="F20" s="52" t="s">
        <v>27</v>
      </c>
      <c r="G20" s="32" t="s">
        <v>28</v>
      </c>
      <c r="H20" s="33">
        <v>16935</v>
      </c>
      <c r="I20" s="34">
        <f>9047.42961+1594.31366-682.82</f>
        <v>9958.92327</v>
      </c>
      <c r="J20" s="13"/>
    </row>
    <row r="21" spans="4:10" ht="20.25" customHeight="1">
      <c r="D21" s="9"/>
      <c r="E21" s="51"/>
      <c r="F21" s="52" t="s">
        <v>29</v>
      </c>
      <c r="G21" s="32" t="s">
        <v>30</v>
      </c>
      <c r="H21" s="33">
        <v>0</v>
      </c>
      <c r="I21" s="34">
        <f>(68391.21234+439.1436+469.66767)</f>
        <v>69300.02360999999</v>
      </c>
      <c r="J21" s="13"/>
    </row>
    <row r="22" spans="4:10" ht="20.25" customHeight="1">
      <c r="D22" s="9"/>
      <c r="E22" s="51"/>
      <c r="F22" s="53" t="s">
        <v>31</v>
      </c>
      <c r="G22" s="32" t="s">
        <v>32</v>
      </c>
      <c r="H22" s="33">
        <v>0</v>
      </c>
      <c r="I22" s="34"/>
      <c r="J22" s="13"/>
    </row>
    <row r="23" spans="4:10" ht="20.25" customHeight="1">
      <c r="D23" s="9"/>
      <c r="E23" s="51"/>
      <c r="F23" s="52" t="s">
        <v>33</v>
      </c>
      <c r="G23" s="32" t="s">
        <v>34</v>
      </c>
      <c r="H23" s="33">
        <v>40470</v>
      </c>
      <c r="I23" s="34">
        <f>9359.29003-935.93</f>
        <v>8423.36003</v>
      </c>
      <c r="J23" s="13"/>
    </row>
    <row r="24" spans="4:10" ht="20.25" customHeight="1">
      <c r="D24" s="9"/>
      <c r="E24" s="51"/>
      <c r="F24" s="52" t="s">
        <v>35</v>
      </c>
      <c r="G24" s="32" t="s">
        <v>36</v>
      </c>
      <c r="H24" s="33">
        <v>12302.9</v>
      </c>
      <c r="I24" s="34">
        <f>1481.81303-148.16</f>
        <v>1333.65303</v>
      </c>
      <c r="J24" s="13"/>
    </row>
    <row r="25" spans="4:10" ht="20.25" customHeight="1">
      <c r="D25" s="9"/>
      <c r="E25" s="51"/>
      <c r="F25" s="52" t="s">
        <v>37</v>
      </c>
      <c r="G25" s="32" t="s">
        <v>38</v>
      </c>
      <c r="H25" s="33">
        <v>0</v>
      </c>
      <c r="I25" s="34">
        <v>0</v>
      </c>
      <c r="J25" s="13"/>
    </row>
    <row r="26" spans="4:10" ht="20.25" customHeight="1">
      <c r="D26" s="9"/>
      <c r="E26" s="30" t="s">
        <v>39</v>
      </c>
      <c r="F26" s="31"/>
      <c r="G26" s="32" t="s">
        <v>40</v>
      </c>
      <c r="H26" s="33">
        <v>0</v>
      </c>
      <c r="I26" s="34">
        <v>0</v>
      </c>
      <c r="J26" s="13"/>
    </row>
    <row r="27" spans="4:10" ht="20.25" customHeight="1">
      <c r="D27" s="9"/>
      <c r="E27" s="30" t="s">
        <v>41</v>
      </c>
      <c r="F27" s="31"/>
      <c r="G27" s="32" t="s">
        <v>42</v>
      </c>
      <c r="H27" s="49">
        <f>H28+H29+H30+H32+H33+H34</f>
        <v>8389.66</v>
      </c>
      <c r="I27" s="50">
        <f>I28+I29+I30+I32+I33+I34</f>
        <v>1965.22155</v>
      </c>
      <c r="J27" s="13"/>
    </row>
    <row r="28" spans="4:10" ht="20.25" customHeight="1">
      <c r="D28" s="9"/>
      <c r="E28" s="51" t="s">
        <v>17</v>
      </c>
      <c r="F28" s="52" t="s">
        <v>23</v>
      </c>
      <c r="G28" s="32" t="s">
        <v>43</v>
      </c>
      <c r="H28" s="33">
        <v>1843.32</v>
      </c>
      <c r="I28" s="34">
        <v>198.31155</v>
      </c>
      <c r="J28" s="13"/>
    </row>
    <row r="29" spans="4:10" ht="20.25" customHeight="1">
      <c r="D29" s="9"/>
      <c r="E29" s="51"/>
      <c r="F29" s="52" t="s">
        <v>27</v>
      </c>
      <c r="G29" s="32" t="s">
        <v>44</v>
      </c>
      <c r="H29" s="33">
        <v>682.82</v>
      </c>
      <c r="I29" s="34">
        <v>682.82</v>
      </c>
      <c r="J29" s="13"/>
    </row>
    <row r="30" spans="4:10" ht="20.25" customHeight="1">
      <c r="D30" s="9"/>
      <c r="E30" s="51"/>
      <c r="F30" s="52" t="s">
        <v>29</v>
      </c>
      <c r="G30" s="32" t="s">
        <v>45</v>
      </c>
      <c r="H30" s="33">
        <v>0</v>
      </c>
      <c r="I30" s="34"/>
      <c r="J30" s="13"/>
    </row>
    <row r="31" spans="4:10" ht="20.25" customHeight="1">
      <c r="D31" s="9"/>
      <c r="E31" s="51"/>
      <c r="F31" s="53" t="s">
        <v>31</v>
      </c>
      <c r="G31" s="32" t="s">
        <v>46</v>
      </c>
      <c r="H31" s="33">
        <v>0</v>
      </c>
      <c r="I31" s="34"/>
      <c r="J31" s="13"/>
    </row>
    <row r="32" spans="4:10" ht="20.25" customHeight="1">
      <c r="D32" s="9"/>
      <c r="E32" s="51"/>
      <c r="F32" s="52" t="s">
        <v>33</v>
      </c>
      <c r="G32" s="32" t="s">
        <v>47</v>
      </c>
      <c r="H32" s="33">
        <v>4496.53</v>
      </c>
      <c r="I32" s="34">
        <v>935.93</v>
      </c>
      <c r="J32" s="13"/>
    </row>
    <row r="33" spans="4:10" ht="20.25" customHeight="1">
      <c r="D33" s="9"/>
      <c r="E33" s="51"/>
      <c r="F33" s="52" t="s">
        <v>35</v>
      </c>
      <c r="G33" s="32" t="s">
        <v>48</v>
      </c>
      <c r="H33" s="33">
        <v>1366.99</v>
      </c>
      <c r="I33" s="34">
        <v>148.16</v>
      </c>
      <c r="J33" s="13"/>
    </row>
    <row r="34" spans="4:10" ht="20.25" customHeight="1">
      <c r="D34" s="9"/>
      <c r="E34" s="51"/>
      <c r="F34" s="52" t="s">
        <v>37</v>
      </c>
      <c r="G34" s="32" t="s">
        <v>49</v>
      </c>
      <c r="H34" s="33">
        <v>0</v>
      </c>
      <c r="I34" s="34"/>
      <c r="J34" s="13"/>
    </row>
    <row r="35" spans="4:10" ht="20.25" customHeight="1">
      <c r="D35" s="9"/>
      <c r="E35" s="54" t="s">
        <v>50</v>
      </c>
      <c r="F35" s="31"/>
      <c r="G35" s="32" t="s">
        <v>51</v>
      </c>
      <c r="H35" s="33">
        <v>0</v>
      </c>
      <c r="I35" s="34"/>
      <c r="J35" s="13"/>
    </row>
    <row r="36" spans="4:10" ht="20.25" customHeight="1">
      <c r="D36" s="9"/>
      <c r="E36" s="30" t="s">
        <v>52</v>
      </c>
      <c r="F36" s="31"/>
      <c r="G36" s="32" t="s">
        <v>53</v>
      </c>
      <c r="H36" s="33">
        <v>0</v>
      </c>
      <c r="I36" s="34"/>
      <c r="J36" s="13"/>
    </row>
    <row r="37" spans="4:10" ht="20.25" customHeight="1">
      <c r="D37" s="9"/>
      <c r="E37" s="30" t="s">
        <v>54</v>
      </c>
      <c r="F37" s="31"/>
      <c r="G37" s="32" t="s">
        <v>55</v>
      </c>
      <c r="H37" s="33">
        <v>0</v>
      </c>
      <c r="I37" s="34"/>
      <c r="J37" s="13"/>
    </row>
    <row r="38" spans="4:10" ht="20.25" customHeight="1">
      <c r="D38" s="9"/>
      <c r="E38" s="30" t="s">
        <v>56</v>
      </c>
      <c r="F38" s="31"/>
      <c r="G38" s="32" t="s">
        <v>57</v>
      </c>
      <c r="H38" s="33">
        <v>857.1</v>
      </c>
      <c r="I38" s="34">
        <v>277.9608</v>
      </c>
      <c r="J38" s="13"/>
    </row>
    <row r="39" spans="4:10" ht="20.25" customHeight="1">
      <c r="D39" s="9"/>
      <c r="E39" s="51" t="s">
        <v>17</v>
      </c>
      <c r="F39" s="52" t="s">
        <v>58</v>
      </c>
      <c r="G39" s="32" t="s">
        <v>59</v>
      </c>
      <c r="H39" s="33"/>
      <c r="I39" s="34"/>
      <c r="J39" s="13"/>
    </row>
    <row r="40" spans="4:10" ht="20.25" customHeight="1">
      <c r="D40" s="9"/>
      <c r="E40" s="51"/>
      <c r="F40" s="52" t="s">
        <v>60</v>
      </c>
      <c r="G40" s="32" t="s">
        <v>61</v>
      </c>
      <c r="H40" s="33"/>
      <c r="I40" s="34"/>
      <c r="J40" s="13"/>
    </row>
    <row r="41" spans="4:10" ht="20.25" customHeight="1">
      <c r="D41" s="9"/>
      <c r="E41" s="30" t="s">
        <v>62</v>
      </c>
      <c r="F41" s="31"/>
      <c r="G41" s="32" t="s">
        <v>63</v>
      </c>
      <c r="H41" s="33">
        <v>4855.8</v>
      </c>
      <c r="I41" s="34">
        <v>10757.914</v>
      </c>
      <c r="J41" s="13"/>
    </row>
    <row r="42" spans="4:10" ht="20.25" customHeight="1">
      <c r="D42" s="9"/>
      <c r="E42" s="35" t="s">
        <v>64</v>
      </c>
      <c r="F42" s="36"/>
      <c r="G42" s="32" t="s">
        <v>65</v>
      </c>
      <c r="H42" s="49">
        <f>H17+H26+H27+H35+H36+H37+H38+H41</f>
        <v>133980.34</v>
      </c>
      <c r="I42" s="50">
        <f>I17+I26+I27+I35+I36+I37+I38+I41</f>
        <v>136981.98531</v>
      </c>
      <c r="J42" s="13"/>
    </row>
    <row r="43" spans="4:10" ht="20.25" customHeight="1">
      <c r="D43" s="9"/>
      <c r="E43" s="35" t="s">
        <v>66</v>
      </c>
      <c r="F43" s="36"/>
      <c r="G43" s="32" t="s">
        <v>67</v>
      </c>
      <c r="H43" s="33"/>
      <c r="I43" s="34"/>
      <c r="J43" s="13"/>
    </row>
    <row r="44" spans="4:10" ht="20.25" customHeight="1">
      <c r="D44" s="9"/>
      <c r="E44" s="35" t="s">
        <v>68</v>
      </c>
      <c r="F44" s="36"/>
      <c r="G44" s="32" t="s">
        <v>69</v>
      </c>
      <c r="H44" s="49">
        <f>H42+H43</f>
        <v>133980.34</v>
      </c>
      <c r="I44" s="50">
        <f>I42+I43</f>
        <v>136981.98531</v>
      </c>
      <c r="J44" s="13"/>
    </row>
    <row r="45" spans="4:10" ht="20.25" customHeight="1">
      <c r="D45" s="9"/>
      <c r="E45" s="30" t="s">
        <v>70</v>
      </c>
      <c r="F45" s="31"/>
      <c r="G45" s="32" t="s">
        <v>71</v>
      </c>
      <c r="H45" s="49">
        <f>IF(H14&gt;0,H44/H14,"")</f>
        <v>33.43823999201357</v>
      </c>
      <c r="I45" s="50">
        <f>IF(I14&gt;0,I44/I14,"")</f>
        <v>30.594072988802022</v>
      </c>
      <c r="J45" s="13"/>
    </row>
    <row r="46" spans="4:10" ht="20.25" customHeight="1">
      <c r="D46" s="9"/>
      <c r="E46" s="30" t="s">
        <v>72</v>
      </c>
      <c r="F46" s="31"/>
      <c r="G46" s="32" t="s">
        <v>73</v>
      </c>
      <c r="H46" s="33">
        <v>20178.91</v>
      </c>
      <c r="I46" s="34">
        <v>19655.40485</v>
      </c>
      <c r="J46" s="13"/>
    </row>
    <row r="47" spans="4:10" ht="20.25" customHeight="1">
      <c r="D47" s="9"/>
      <c r="E47" s="55" t="s">
        <v>74</v>
      </c>
      <c r="F47" s="56"/>
      <c r="G47" s="32" t="s">
        <v>75</v>
      </c>
      <c r="H47" s="33">
        <v>0</v>
      </c>
      <c r="I47" s="34">
        <v>0</v>
      </c>
      <c r="J47" s="13"/>
    </row>
    <row r="48" spans="4:10" ht="25.5" customHeight="1">
      <c r="D48" s="9"/>
      <c r="E48" s="30" t="s">
        <v>76</v>
      </c>
      <c r="F48" s="31"/>
      <c r="G48" s="32" t="s">
        <v>77</v>
      </c>
      <c r="H48" s="33">
        <v>31.4205</v>
      </c>
      <c r="I48" s="34">
        <v>29.2515</v>
      </c>
      <c r="J48" s="13"/>
    </row>
    <row r="49" spans="4:10" ht="20.25" customHeight="1" thickBot="1">
      <c r="D49" s="9"/>
      <c r="E49" s="57" t="s">
        <v>78</v>
      </c>
      <c r="F49" s="58"/>
      <c r="G49" s="59" t="s">
        <v>79</v>
      </c>
      <c r="H49" s="60">
        <v>0</v>
      </c>
      <c r="I49" s="61">
        <v>0</v>
      </c>
      <c r="J49" s="13"/>
    </row>
    <row r="50" spans="2:10" ht="20.25" customHeight="1">
      <c r="B50" s="3"/>
      <c r="D50" s="62"/>
      <c r="E50" s="63"/>
      <c r="F50" s="63"/>
      <c r="G50" s="63"/>
      <c r="H50" s="63"/>
      <c r="I50" s="63"/>
      <c r="J50" s="64"/>
    </row>
    <row r="51" ht="20.25" customHeight="1">
      <c r="B51" s="3"/>
    </row>
  </sheetData>
  <sheetProtection password="CF36" sheet="1" objects="1" scenarios="1"/>
  <mergeCells count="29">
    <mergeCell ref="E45:F45"/>
    <mergeCell ref="E46:F46"/>
    <mergeCell ref="E47:F47"/>
    <mergeCell ref="E48:F48"/>
    <mergeCell ref="E49:F49"/>
    <mergeCell ref="E38:F38"/>
    <mergeCell ref="E39:E40"/>
    <mergeCell ref="E41:F41"/>
    <mergeCell ref="E42:F42"/>
    <mergeCell ref="E43:F43"/>
    <mergeCell ref="E44:F44"/>
    <mergeCell ref="E26:F26"/>
    <mergeCell ref="E27:F27"/>
    <mergeCell ref="E28:E34"/>
    <mergeCell ref="E35:F35"/>
    <mergeCell ref="E36:F36"/>
    <mergeCell ref="E37:F37"/>
    <mergeCell ref="E12:F12"/>
    <mergeCell ref="E13:F13"/>
    <mergeCell ref="E14:F14"/>
    <mergeCell ref="E16:F16"/>
    <mergeCell ref="E17:F17"/>
    <mergeCell ref="E18:E25"/>
    <mergeCell ref="E5:I5"/>
    <mergeCell ref="E7:F7"/>
    <mergeCell ref="E8:F8"/>
    <mergeCell ref="E9:F9"/>
    <mergeCell ref="E10:F10"/>
    <mergeCell ref="E11:F11"/>
  </mergeCells>
  <dataValidations count="2">
    <dataValidation type="decimal" allowBlank="1" showInputMessage="1" showErrorMessage="1" sqref="H44:I44 H42:I42 H27:I27 H9:I9 H16:I17">
      <formula1>0</formula1>
      <formula2>1000000000000000000</formula2>
    </dataValidation>
    <dataValidation type="decimal" operator="greaterThanOrEqual" allowBlank="1" showInputMessage="1" showErrorMessage="1" sqref="H10:I15 H18:I26 H28:I41 H43:I43 H46:I49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2017-05-15T04:06:31Z</dcterms:modified>
  <cp:category/>
  <cp:version/>
  <cp:contentType/>
  <cp:contentStatus/>
</cp:coreProperties>
</file>